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sisgov-my.sharepoint.com/personal/inese_germane_cesunovads_lv/Documents/Darbvirsma/DS/2023/Sēde Nr.2_21.02.2023/Budžets/"/>
    </mc:Choice>
  </mc:AlternateContent>
  <xr:revisionPtr revIDLastSave="6" documentId="13_ncr:1_{1F072EB3-58D5-4715-A08F-EFF390E33647}" xr6:coauthVersionLast="47" xr6:coauthVersionMax="47" xr10:uidLastSave="{CC1EAD5B-8E6E-485C-9CDE-3A0244E8DB2F}"/>
  <bookViews>
    <workbookView xWindow="-108" yWindow="-108" windowWidth="23256" windowHeight="12456" xr2:uid="{00000000-000D-0000-FFFF-FFFF00000000}"/>
  </bookViews>
  <sheets>
    <sheet name="Tāmes atskai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1" l="1"/>
  <c r="C71" i="1"/>
  <c r="C70" i="1"/>
  <c r="D75" i="1"/>
  <c r="D73" i="1" s="1"/>
  <c r="C75" i="1"/>
  <c r="C73" i="1" s="1"/>
  <c r="D67" i="1"/>
  <c r="C67" i="1"/>
  <c r="D72" i="1"/>
  <c r="C72" i="1"/>
  <c r="D69" i="1"/>
  <c r="D68" i="1"/>
  <c r="D63" i="1"/>
  <c r="C63" i="1"/>
  <c r="C66" i="1" l="1"/>
  <c r="C65" i="1" s="1"/>
  <c r="C78" i="1" s="1"/>
  <c r="D70" i="1"/>
  <c r="D66" i="1" s="1"/>
  <c r="D65" i="1" s="1"/>
</calcChain>
</file>

<file path=xl/sharedStrings.xml><?xml version="1.0" encoding="utf-8"?>
<sst xmlns="http://schemas.openxmlformats.org/spreadsheetml/2006/main" count="139" uniqueCount="136">
  <si>
    <t>Rādītāju nosaukumi</t>
  </si>
  <si>
    <t>Budžeta kategoriju kodi</t>
  </si>
  <si>
    <t>Bāze</t>
  </si>
  <si>
    <t>Pārējie</t>
  </si>
  <si>
    <t>I IEŅĒMUMI - kopā</t>
  </si>
  <si>
    <t/>
  </si>
  <si>
    <t>IENĀKUMA NODOKĻI</t>
  </si>
  <si>
    <t>1.0.0.0.</t>
  </si>
  <si>
    <t xml:space="preserve">  1.1.0.0.</t>
  </si>
  <si>
    <t xml:space="preserve">    1.1.1.0.</t>
  </si>
  <si>
    <t>ĪPAŠUMA NODOKĻI</t>
  </si>
  <si>
    <t>4.0.0.0.</t>
  </si>
  <si>
    <t xml:space="preserve">  4.1.0.0.</t>
  </si>
  <si>
    <t xml:space="preserve">    4.1.1.0.</t>
  </si>
  <si>
    <t xml:space="preserve">    4.1.2.0.</t>
  </si>
  <si>
    <t xml:space="preserve">    4.1.3.0.</t>
  </si>
  <si>
    <t>NODOKĻI PAR PAKALPOJUMIEM UN PRECĒM</t>
  </si>
  <si>
    <t>5.0.0.0.</t>
  </si>
  <si>
    <t xml:space="preserve">  5.4.0.0.</t>
  </si>
  <si>
    <t xml:space="preserve">    5.4.1.0.</t>
  </si>
  <si>
    <t xml:space="preserve">  5.5.0.0.</t>
  </si>
  <si>
    <t xml:space="preserve">    5.5.3.0.</t>
  </si>
  <si>
    <t>IEŅĒMUMI NO UZŅĒMĒJDARBĪBAS UN ĪPAŠUMA</t>
  </si>
  <si>
    <t>8.0.0.0.</t>
  </si>
  <si>
    <t>VALSTS (PAŠVALDĪBU) NODEVAS UN KANCELEJAS NODEVAS</t>
  </si>
  <si>
    <t>9.0.0.0.</t>
  </si>
  <si>
    <t xml:space="preserve">  9.4.0.0.</t>
  </si>
  <si>
    <t xml:space="preserve">  9.5.0.0.</t>
  </si>
  <si>
    <t>NAUDAS SODI UN SANKCIJAS</t>
  </si>
  <si>
    <t>10.0.0.0.</t>
  </si>
  <si>
    <t>PĀRĒJIE NENODOKĻU IEŅĒMUMI</t>
  </si>
  <si>
    <t>12.0.0.0.</t>
  </si>
  <si>
    <t>Ieņēmumi no valsts (pašvaldību) īpašuma iznomāšanas, pārdošanas un no nodokļu pamatparāda kapitalizācijas</t>
  </si>
  <si>
    <t>13.0.0.0.</t>
  </si>
  <si>
    <t>No valsts budžeta daļēji finansētu atvasinātu publisku personu un budžeta nefinansētu iestāžu transferti</t>
  </si>
  <si>
    <t>17.0.0.0.</t>
  </si>
  <si>
    <t>Valsts budžeta transferti</t>
  </si>
  <si>
    <t>18.0.0.0.</t>
  </si>
  <si>
    <t xml:space="preserve">  18.6.0.0.</t>
  </si>
  <si>
    <t xml:space="preserve">    18.6.2.0.</t>
  </si>
  <si>
    <t xml:space="preserve">    18.6.3.0.</t>
  </si>
  <si>
    <t xml:space="preserve">    18.6.4.0.</t>
  </si>
  <si>
    <t>PAŠVALDĪBU BUDŽETU TRANSFERTI</t>
  </si>
  <si>
    <t>19.0.0.0.</t>
  </si>
  <si>
    <t xml:space="preserve">  19.2.0.0.</t>
  </si>
  <si>
    <t>Iestādes ieņēmumi</t>
  </si>
  <si>
    <t>21.0.0.0.</t>
  </si>
  <si>
    <t xml:space="preserve">  21.1.0.0.</t>
  </si>
  <si>
    <t xml:space="preserve">  21.3.0.0.</t>
  </si>
  <si>
    <t xml:space="preserve">  21.4.0.0.</t>
  </si>
  <si>
    <t>II IZDEVUMI - kopā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</si>
  <si>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</si>
  <si>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</si>
  <si>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</si>
  <si>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</si>
  <si>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</si>
  <si>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</si>
  <si>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</si>
  <si>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</si>
  <si>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</si>
  <si>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</si>
  <si>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</si>
  <si>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</si>
  <si>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</si>
  <si>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</si>
  <si>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</si>
  <si>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</si>
  <si>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</si>
  <si>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</si>
  <si>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</si>
  <si>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</si>
  <si>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</si>
  <si>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</si>
  <si>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</si>
  <si>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</si>
  <si>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</si>
  <si>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</si>
  <si>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</si>
  <si>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</si>
  <si>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Pamatkapitāla veidošana</t>
  </si>
  <si>
    <t>5000</t>
  </si>
  <si>
    <t>Sociāla rakstura maksājumi un kompensācijas</t>
  </si>
  <si>
    <t>6000</t>
  </si>
  <si>
    <t>Transferti, uzturēšanas izdevumu transferti, pašu resursu maksājumi, starptautiskā sadarbība</t>
  </si>
  <si>
    <t>7000</t>
  </si>
  <si>
    <t>III Ieņēmumu pārsniegums (+) deficīts (-) (I-II)</t>
  </si>
  <si>
    <t>IV FINANSĒŠANA - kopā</t>
  </si>
  <si>
    <t>Naudas līdzekļi un noguldījumi (bilances aktīvā)</t>
  </si>
  <si>
    <t>F20010000</t>
  </si>
  <si>
    <t xml:space="preserve">  F21010000</t>
  </si>
  <si>
    <t xml:space="preserve">    F21010000 AS</t>
  </si>
  <si>
    <t xml:space="preserve">    F21010000 PB</t>
  </si>
  <si>
    <t xml:space="preserve">  F22010000</t>
  </si>
  <si>
    <t xml:space="preserve">    F22010000 AS</t>
  </si>
  <si>
    <t xml:space="preserve">    F22010000 PB</t>
  </si>
  <si>
    <t>Aizņēmumi</t>
  </si>
  <si>
    <t>F40020000</t>
  </si>
  <si>
    <t xml:space="preserve">  F40020010</t>
  </si>
  <si>
    <t xml:space="preserve">  F40020020</t>
  </si>
  <si>
    <t>Akcijas un cita līdzdalība komersantu pašu kapitālā</t>
  </si>
  <si>
    <t>F50010000</t>
  </si>
  <si>
    <t>Saņemtie aizņēmumi</t>
  </si>
  <si>
    <t>Saņemto aizņēmumu atmaksa</t>
  </si>
  <si>
    <t>Naudas līdzekļi</t>
  </si>
  <si>
    <t>Naudas līdzekļu atlikums gada sākumā</t>
  </si>
  <si>
    <t>Naudas līdzekļu atlikums perioda beigās</t>
  </si>
  <si>
    <t>Pieprasījuma noguldījumi (bilances aktīvā)</t>
  </si>
  <si>
    <t>Pieprasījuma noguldījumu atlikums gada sākumā</t>
  </si>
  <si>
    <t>Pieprasījuma noguldījumu atlikums perioda beigās</t>
  </si>
  <si>
    <t>Pašvaldību saņemtie transferti no citām pašvaldībām</t>
  </si>
  <si>
    <t>Iestādes ieņēmumi no ārvalstu finanšu palīdzības</t>
  </si>
  <si>
    <t>Ieņēmumi no iestāžu sniegtajiem maksas pakalpojumiem un citi pašu ieņēmumi</t>
  </si>
  <si>
    <t>Pārējie 21.3.0.0.grupā neklasificētie iestāžu ieņēmumi par iestāžu sniegtajiem maksas pakalpojumiem un citi pašu ieņēmumi</t>
  </si>
  <si>
    <t>Pašvaldību saņemtie transferti no valsts budžeta</t>
  </si>
  <si>
    <t>Pašvaldību saņemtie valsts budžeta transferti</t>
  </si>
  <si>
    <t>Pašvaldību budžetā saņemtā dotācija no pašvaldību finanšu izlīdzināšanas fonda</t>
  </si>
  <si>
    <t>Pašvaldību no valsts budžeta iestādēm saņemtie transferti Eiropas Savienības politiku instrumentu un pārējās ārvalstu finanšu palīdzības līdzfinansētajiem projektiem</t>
  </si>
  <si>
    <t>Valsts nodevas, kuras ieskaita pašvaldību budžetā</t>
  </si>
  <si>
    <t>Pašvaldību nodevas</t>
  </si>
  <si>
    <t>Nodokļi atsevišķām precēm un pakalpojumu veidiem</t>
  </si>
  <si>
    <t>Azartspēļu nodoklis</t>
  </si>
  <si>
    <t>Nodokļi un maksājumi par tiesībām lietot atsevišķas preces</t>
  </si>
  <si>
    <t>Dabas resursu nodoklis</t>
  </si>
  <si>
    <t>Nekustamā īpašuma nodoklis</t>
  </si>
  <si>
    <t>Nekustamā īpašuma nodoklis par zemi</t>
  </si>
  <si>
    <t>Nekustamā īpašuma nodoklis par ēkām</t>
  </si>
  <si>
    <t>Nekustamā īpašuma nodoklis par mājokļiem</t>
  </si>
  <si>
    <t>Ieņēmumi no iedzīvotāju ienākuma nodokļa</t>
  </si>
  <si>
    <t>Iedzīvotāju ienākuma nodoklis</t>
  </si>
  <si>
    <t>(EUR)</t>
  </si>
  <si>
    <t>Cēsu novada domes 21.02.2023.</t>
  </si>
  <si>
    <t>CĒSU NOVADA PAŠVALDĪBAS PAMATBUDŽETS 2023.GADAM</t>
  </si>
  <si>
    <t>Gada plāns</t>
  </si>
  <si>
    <t>Pielikums Nr.1</t>
  </si>
  <si>
    <t>saistošajiem noteikumiem Nr.1</t>
  </si>
  <si>
    <t>(lēmums Nr.60, protokols Nr.2)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</si>
</sst>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8"/>
      <color indexed="8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9"/>
      <color indexed="8"/>
      <name val="Calibri"/>
      <family val="2"/>
      <charset val="186"/>
      <scheme val="minor"/>
    </font>
    <font>
      <sz val="8"/>
      <color indexed="8"/>
      <name val="Calibri"/>
      <family val="2"/>
      <charset val="186"/>
      <scheme val="minor"/>
    </font>
    <font>
      <sz val="6"/>
      <color indexed="8"/>
      <name val="Calibri"/>
      <family val="2"/>
      <charset val="186"/>
      <scheme val="minor"/>
    </font>
    <font>
      <b/>
      <sz val="7"/>
      <color indexed="8"/>
      <name val="Calibri"/>
      <family val="2"/>
      <charset val="186"/>
      <scheme val="minor"/>
    </font>
    <font>
      <sz val="7"/>
      <color theme="1"/>
      <name val="Calibri"/>
      <family val="2"/>
      <charset val="186"/>
      <scheme val="minor"/>
    </font>
    <font>
      <sz val="7"/>
      <color theme="1"/>
      <name val="Times New Roman"/>
      <family val="2"/>
      <charset val="186"/>
    </font>
    <font>
      <sz val="10"/>
      <color theme="1"/>
      <name val="Calibri"/>
      <family val="2"/>
      <charset val="186"/>
    </font>
    <font>
      <sz val="7"/>
      <name val="Calibri"/>
      <family val="2"/>
      <charset val="186"/>
      <scheme val="minor"/>
    </font>
    <font>
      <sz val="7"/>
      <color indexed="8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6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right"/>
    </xf>
    <xf numFmtId="164" fontId="22" fillId="0" borderId="10" xfId="1" applyNumberFormat="1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right" wrapText="1"/>
    </xf>
    <xf numFmtId="164" fontId="19" fillId="0" borderId="10" xfId="1" applyNumberFormat="1" applyFont="1" applyFill="1" applyBorder="1" applyAlignment="1" applyProtection="1">
      <alignment horizontal="right" wrapText="1"/>
    </xf>
    <xf numFmtId="0" fontId="20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horizontal="right" wrapText="1"/>
    </xf>
    <xf numFmtId="164" fontId="20" fillId="0" borderId="10" xfId="1" applyNumberFormat="1" applyFont="1" applyFill="1" applyBorder="1" applyAlignment="1" applyProtection="1">
      <alignment horizontal="right" wrapText="1"/>
    </xf>
    <xf numFmtId="0" fontId="21" fillId="0" borderId="10" xfId="0" applyFont="1" applyBorder="1" applyAlignment="1">
      <alignment horizontal="left" wrapText="1"/>
    </xf>
    <xf numFmtId="0" fontId="21" fillId="0" borderId="10" xfId="0" applyFont="1" applyBorder="1" applyAlignment="1">
      <alignment horizontal="right" wrapText="1"/>
    </xf>
    <xf numFmtId="164" fontId="21" fillId="0" borderId="10" xfId="1" applyNumberFormat="1" applyFont="1" applyFill="1" applyBorder="1" applyAlignment="1" applyProtection="1">
      <alignment horizontal="right" wrapText="1"/>
    </xf>
    <xf numFmtId="0" fontId="0" fillId="0" borderId="10" xfId="0" applyBorder="1"/>
    <xf numFmtId="0" fontId="0" fillId="0" borderId="10" xfId="0" applyBorder="1" applyAlignment="1">
      <alignment horizontal="right"/>
    </xf>
    <xf numFmtId="164" fontId="0" fillId="0" borderId="10" xfId="1" applyNumberFormat="1" applyFont="1" applyBorder="1"/>
    <xf numFmtId="0" fontId="18" fillId="0" borderId="10" xfId="0" applyFont="1" applyBorder="1" applyAlignment="1">
      <alignment horizontal="left" wrapText="1"/>
    </xf>
    <xf numFmtId="164" fontId="18" fillId="0" borderId="10" xfId="1" applyNumberFormat="1" applyFont="1" applyFill="1" applyBorder="1" applyAlignment="1" applyProtection="1">
      <alignment horizontal="right" wrapText="1"/>
    </xf>
    <xf numFmtId="0" fontId="22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4" fillId="0" borderId="0" xfId="0" applyFont="1"/>
    <xf numFmtId="0" fontId="25" fillId="0" borderId="0" xfId="0" applyFont="1"/>
    <xf numFmtId="164" fontId="27" fillId="0" borderId="0" xfId="43" applyNumberFormat="1" applyFont="1" applyFill="1" applyBorder="1" applyAlignment="1">
      <alignment horizontal="left"/>
    </xf>
    <xf numFmtId="0" fontId="28" fillId="0" borderId="0" xfId="0" applyFont="1" applyAlignment="1">
      <alignment wrapText="1"/>
    </xf>
    <xf numFmtId="3" fontId="28" fillId="0" borderId="0" xfId="0" applyNumberFormat="1" applyFont="1" applyAlignment="1">
      <alignment wrapText="1"/>
    </xf>
    <xf numFmtId="0" fontId="29" fillId="0" borderId="0" xfId="0" applyFont="1"/>
    <xf numFmtId="164" fontId="0" fillId="0" borderId="0" xfId="0" applyNumberFormat="1"/>
    <xf numFmtId="3" fontId="24" fillId="0" borderId="0" xfId="0" applyNumberFormat="1" applyFont="1" applyAlignment="1">
      <alignment horizontal="right"/>
    </xf>
    <xf numFmtId="0" fontId="29" fillId="0" borderId="0" xfId="0" applyFont="1" applyAlignment="1">
      <alignment vertical="center"/>
    </xf>
    <xf numFmtId="0" fontId="16" fillId="0" borderId="0" xfId="0" applyFont="1"/>
    <xf numFmtId="49" fontId="30" fillId="0" borderId="11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wrapText="1"/>
    </xf>
  </cellXfs>
  <cellStyles count="44">
    <cellStyle name="20% no 1. izcēluma" xfId="20" builtinId="30" customBuiltin="1"/>
    <cellStyle name="20% no 2. izcēluma" xfId="24" builtinId="34" customBuiltin="1"/>
    <cellStyle name="20% no 3. izcēluma" xfId="28" builtinId="38" customBuiltin="1"/>
    <cellStyle name="20% no 4. izcēluma" xfId="32" builtinId="42" customBuiltin="1"/>
    <cellStyle name="20% no 5. izcēluma" xfId="36" builtinId="46" customBuiltin="1"/>
    <cellStyle name="20% no 6. izcēluma" xfId="40" builtinId="50" customBuiltin="1"/>
    <cellStyle name="40% no 1. izcēluma" xfId="21" builtinId="31" customBuiltin="1"/>
    <cellStyle name="40% no 2. izcēluma" xfId="25" builtinId="35" customBuiltin="1"/>
    <cellStyle name="40% no 3. izcēluma" xfId="29" builtinId="39" customBuiltin="1"/>
    <cellStyle name="40% no 4. izcēluma" xfId="33" builtinId="43" customBuiltin="1"/>
    <cellStyle name="40% no 5. izcēluma" xfId="37" builtinId="47" customBuiltin="1"/>
    <cellStyle name="40% no 6. izcēluma" xfId="41" builtinId="51" customBuiltin="1"/>
    <cellStyle name="60% no 1. izcēluma" xfId="22" builtinId="32" customBuiltin="1"/>
    <cellStyle name="60% no 2. izcēluma" xfId="26" builtinId="36" customBuiltin="1"/>
    <cellStyle name="60% no 3. izcēluma" xfId="30" builtinId="40" customBuiltin="1"/>
    <cellStyle name="60% no 4. izcēluma" xfId="34" builtinId="44" customBuiltin="1"/>
    <cellStyle name="60% no 5. izcēluma" xfId="38" builtinId="48" customBuiltin="1"/>
    <cellStyle name="60% no 6. izcēluma" xfId="42" builtinId="52" customBuiltin="1"/>
    <cellStyle name="Aprēķināšana" xfId="12" builtinId="22" customBuiltin="1"/>
    <cellStyle name="Brīdinājuma teksts" xfId="15" builtinId="11" customBuiltin="1"/>
    <cellStyle name="Ievade" xfId="10" builtinId="20" customBuiltin="1"/>
    <cellStyle name="Izcēlums (1. veids)" xfId="19" builtinId="29" customBuiltin="1"/>
    <cellStyle name="Izcēlums (2. veids)" xfId="23" builtinId="33" customBuiltin="1"/>
    <cellStyle name="Izcēlums (3. veids)" xfId="27" builtinId="37" customBuiltin="1"/>
    <cellStyle name="Izcēlums (4. veids)" xfId="31" builtinId="41" customBuiltin="1"/>
    <cellStyle name="Izcēlums (5. veids)" xfId="35" builtinId="45" customBuiltin="1"/>
    <cellStyle name="Izcēlums (6. veids)" xfId="39" builtinId="49" customBuiltin="1"/>
    <cellStyle name="Izvade" xfId="11" builtinId="21" customBuiltin="1"/>
    <cellStyle name="Komats" xfId="1" builtinId="3"/>
    <cellStyle name="Komats 2" xfId="43" xr:uid="{00000000-0005-0000-0000-00001D000000}"/>
    <cellStyle name="Kopsumma" xfId="18" builtinId="25" customBuiltin="1"/>
    <cellStyle name="Labs" xfId="7" builtinId="26" customBuiltin="1"/>
    <cellStyle name="Neitrāls" xfId="9" builtinId="28" customBuiltin="1"/>
    <cellStyle name="Nosaukums" xfId="2" builtinId="15" customBuiltin="1"/>
    <cellStyle name="Parasts" xfId="0" builtinId="0"/>
    <cellStyle name="Paskaidrojošs teksts" xfId="17" builtinId="53" customBuiltin="1"/>
    <cellStyle name="Pārbaudes šūna" xfId="14" builtinId="23" customBuiltin="1"/>
    <cellStyle name="Piezīme" xfId="16" builtinId="10" customBuiltin="1"/>
    <cellStyle name="Saistīta šūna" xfId="13" builtinId="24" customBuiltin="1"/>
    <cellStyle name="Slikts" xfId="8" builtinId="27" customBuiltin="1"/>
    <cellStyle name="Virsraksts 1" xfId="3" builtinId="16" customBuiltin="1"/>
    <cellStyle name="Virsraksts 2" xfId="4" builtinId="17" customBuiltin="1"/>
    <cellStyle name="Virsraksts 3" xfId="5" builtinId="18" customBuiltin="1"/>
    <cellStyle name="Virsraksts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8"/>
  <sheetViews>
    <sheetView tabSelected="1" zoomScaleNormal="100" workbookViewId="0">
      <selection activeCell="G6" sqref="G6"/>
    </sheetView>
  </sheetViews>
  <sheetFormatPr defaultColWidth="8.77734375" defaultRowHeight="14.4" x14ac:dyDescent="0.3"/>
  <cols>
    <col min="1" max="1" width="52.109375" customWidth="1"/>
    <col min="2" max="2" width="10.44140625" style="2" customWidth="1"/>
    <col min="3" max="3" width="12.21875" style="1" hidden="1" customWidth="1"/>
    <col min="4" max="4" width="12.33203125" style="1" hidden="1" customWidth="1"/>
    <col min="5" max="5" width="13.6640625" style="1" customWidth="1"/>
    <col min="9" max="9" width="23.44140625" customWidth="1"/>
    <col min="10" max="10" width="13.33203125" customWidth="1"/>
  </cols>
  <sheetData>
    <row r="1" spans="1:10" s="20" customFormat="1" ht="15" customHeight="1" x14ac:dyDescent="0.2">
      <c r="A1" s="19"/>
      <c r="C1" s="21"/>
      <c r="E1" s="22" t="s">
        <v>133</v>
      </c>
    </row>
    <row r="2" spans="1:10" s="20" customFormat="1" ht="9.6" x14ac:dyDescent="0.2">
      <c r="A2" s="23"/>
      <c r="C2" s="21"/>
      <c r="E2" s="22" t="s">
        <v>130</v>
      </c>
    </row>
    <row r="3" spans="1:10" s="20" customFormat="1" ht="9.6" x14ac:dyDescent="0.2">
      <c r="A3" s="23"/>
      <c r="C3" s="21"/>
      <c r="E3" s="22" t="s">
        <v>134</v>
      </c>
    </row>
    <row r="4" spans="1:10" s="20" customFormat="1" ht="9.6" x14ac:dyDescent="0.2">
      <c r="A4" s="23"/>
      <c r="C4" s="21"/>
      <c r="E4" s="22" t="s">
        <v>135</v>
      </c>
    </row>
    <row r="5" spans="1:10" s="25" customFormat="1" ht="3" customHeight="1" x14ac:dyDescent="0.3">
      <c r="A5" s="23"/>
      <c r="B5" s="23"/>
      <c r="C5" s="24"/>
      <c r="D5" s="21"/>
      <c r="E5" s="21"/>
    </row>
    <row r="6" spans="1:10" s="28" customFormat="1" ht="18.45" customHeight="1" x14ac:dyDescent="0.3">
      <c r="A6" s="30" t="s">
        <v>131</v>
      </c>
      <c r="B6" s="30"/>
      <c r="C6" s="30"/>
      <c r="D6" s="30"/>
      <c r="E6" s="30"/>
    </row>
    <row r="7" spans="1:10" s="25" customFormat="1" x14ac:dyDescent="0.3">
      <c r="D7" s="26"/>
      <c r="E7" s="27" t="s">
        <v>129</v>
      </c>
    </row>
    <row r="8" spans="1:10" ht="16.8" x14ac:dyDescent="0.3">
      <c r="A8" s="18" t="s">
        <v>0</v>
      </c>
      <c r="B8" s="18" t="s">
        <v>1</v>
      </c>
      <c r="C8" s="3" t="s">
        <v>2</v>
      </c>
      <c r="D8" s="3" t="s">
        <v>3</v>
      </c>
      <c r="E8" s="3" t="s">
        <v>132</v>
      </c>
    </row>
    <row r="9" spans="1:10" x14ac:dyDescent="0.3">
      <c r="A9" s="4" t="s">
        <v>4</v>
      </c>
      <c r="B9" s="5" t="s">
        <v>5</v>
      </c>
      <c r="C9" s="6">
        <v>54706346</v>
      </c>
      <c r="D9" s="6">
        <v>21439267</v>
      </c>
      <c r="E9" s="6">
        <v>76145613</v>
      </c>
    </row>
    <row r="10" spans="1:10" x14ac:dyDescent="0.3">
      <c r="A10" s="7" t="s">
        <v>6</v>
      </c>
      <c r="B10" s="8" t="s">
        <v>7</v>
      </c>
      <c r="C10" s="9">
        <v>31988862</v>
      </c>
      <c r="D10" s="9">
        <v>0</v>
      </c>
      <c r="E10" s="9">
        <v>31988862</v>
      </c>
    </row>
    <row r="11" spans="1:10" x14ac:dyDescent="0.3">
      <c r="A11" s="10" t="s">
        <v>127</v>
      </c>
      <c r="B11" s="11" t="s">
        <v>8</v>
      </c>
      <c r="C11" s="12">
        <v>31988862</v>
      </c>
      <c r="D11" s="12">
        <v>0</v>
      </c>
      <c r="E11" s="12">
        <v>31988862</v>
      </c>
    </row>
    <row r="12" spans="1:10" x14ac:dyDescent="0.3">
      <c r="A12" s="10" t="s">
        <v>128</v>
      </c>
      <c r="B12" s="11" t="s">
        <v>9</v>
      </c>
      <c r="C12" s="12">
        <v>31988862</v>
      </c>
      <c r="D12" s="12">
        <v>0</v>
      </c>
      <c r="E12" s="12">
        <v>31988862</v>
      </c>
    </row>
    <row r="13" spans="1:10" x14ac:dyDescent="0.3">
      <c r="A13" s="7" t="s">
        <v>10</v>
      </c>
      <c r="B13" s="8" t="s">
        <v>11</v>
      </c>
      <c r="C13" s="9">
        <v>3143777</v>
      </c>
      <c r="D13" s="9">
        <v>0</v>
      </c>
      <c r="E13" s="9">
        <v>3143777</v>
      </c>
    </row>
    <row r="14" spans="1:10" x14ac:dyDescent="0.3">
      <c r="A14" s="10" t="s">
        <v>123</v>
      </c>
      <c r="B14" s="11" t="s">
        <v>12</v>
      </c>
      <c r="C14" s="12">
        <v>3143777</v>
      </c>
      <c r="D14" s="12">
        <v>0</v>
      </c>
      <c r="E14" s="12">
        <v>3143777</v>
      </c>
      <c r="I14" s="29"/>
      <c r="J14" s="29"/>
    </row>
    <row r="15" spans="1:10" x14ac:dyDescent="0.3">
      <c r="A15" s="10" t="s">
        <v>124</v>
      </c>
      <c r="B15" s="11" t="s">
        <v>13</v>
      </c>
      <c r="C15" s="12">
        <v>2024414</v>
      </c>
      <c r="D15" s="12">
        <v>0</v>
      </c>
      <c r="E15" s="12">
        <v>2024414</v>
      </c>
    </row>
    <row r="16" spans="1:10" x14ac:dyDescent="0.3">
      <c r="A16" s="10" t="s">
        <v>125</v>
      </c>
      <c r="B16" s="11" t="s">
        <v>14</v>
      </c>
      <c r="C16" s="12">
        <v>719583</v>
      </c>
      <c r="D16" s="12">
        <v>0</v>
      </c>
      <c r="E16" s="12">
        <v>719583</v>
      </c>
    </row>
    <row r="17" spans="1:5" x14ac:dyDescent="0.3">
      <c r="A17" s="10" t="s">
        <v>126</v>
      </c>
      <c r="B17" s="11" t="s">
        <v>15</v>
      </c>
      <c r="C17" s="12">
        <v>399780</v>
      </c>
      <c r="D17" s="12">
        <v>0</v>
      </c>
      <c r="E17" s="12">
        <v>399780</v>
      </c>
    </row>
    <row r="18" spans="1:5" x14ac:dyDescent="0.3">
      <c r="A18" s="7" t="s">
        <v>16</v>
      </c>
      <c r="B18" s="8" t="s">
        <v>17</v>
      </c>
      <c r="C18" s="9">
        <v>820000</v>
      </c>
      <c r="D18" s="9">
        <v>0</v>
      </c>
      <c r="E18" s="9">
        <v>820000</v>
      </c>
    </row>
    <row r="19" spans="1:5" x14ac:dyDescent="0.3">
      <c r="A19" s="10" t="s">
        <v>119</v>
      </c>
      <c r="B19" s="11" t="s">
        <v>18</v>
      </c>
      <c r="C19" s="12">
        <v>20000</v>
      </c>
      <c r="D19" s="12">
        <v>0</v>
      </c>
      <c r="E19" s="12">
        <v>20000</v>
      </c>
    </row>
    <row r="20" spans="1:5" x14ac:dyDescent="0.3">
      <c r="A20" s="10" t="s">
        <v>120</v>
      </c>
      <c r="B20" s="11" t="s">
        <v>19</v>
      </c>
      <c r="C20" s="12">
        <v>20000</v>
      </c>
      <c r="D20" s="12">
        <v>0</v>
      </c>
      <c r="E20" s="12">
        <v>20000</v>
      </c>
    </row>
    <row r="21" spans="1:5" x14ac:dyDescent="0.3">
      <c r="A21" s="10" t="s">
        <v>121</v>
      </c>
      <c r="B21" s="11" t="s">
        <v>20</v>
      </c>
      <c r="C21" s="12">
        <v>800000</v>
      </c>
      <c r="D21" s="12">
        <v>0</v>
      </c>
      <c r="E21" s="12">
        <v>800000</v>
      </c>
    </row>
    <row r="22" spans="1:5" x14ac:dyDescent="0.3">
      <c r="A22" s="10" t="s">
        <v>122</v>
      </c>
      <c r="B22" s="11" t="s">
        <v>21</v>
      </c>
      <c r="C22" s="12">
        <v>800000</v>
      </c>
      <c r="D22" s="12">
        <v>0</v>
      </c>
      <c r="E22" s="12">
        <v>800000</v>
      </c>
    </row>
    <row r="23" spans="1:5" x14ac:dyDescent="0.3">
      <c r="A23" s="7" t="s">
        <v>22</v>
      </c>
      <c r="B23" s="8" t="s">
        <v>23</v>
      </c>
      <c r="C23" s="9">
        <v>0</v>
      </c>
      <c r="D23" s="9">
        <v>6000</v>
      </c>
      <c r="E23" s="9">
        <v>6000</v>
      </c>
    </row>
    <row r="24" spans="1:5" x14ac:dyDescent="0.3">
      <c r="A24" s="7" t="s">
        <v>24</v>
      </c>
      <c r="B24" s="8" t="s">
        <v>25</v>
      </c>
      <c r="C24" s="9">
        <v>36173</v>
      </c>
      <c r="D24" s="9">
        <v>0</v>
      </c>
      <c r="E24" s="9">
        <v>36173</v>
      </c>
    </row>
    <row r="25" spans="1:5" x14ac:dyDescent="0.3">
      <c r="A25" s="10" t="s">
        <v>117</v>
      </c>
      <c r="B25" s="11" t="s">
        <v>26</v>
      </c>
      <c r="C25" s="12">
        <v>17275</v>
      </c>
      <c r="D25" s="12">
        <v>0</v>
      </c>
      <c r="E25" s="12">
        <v>17275</v>
      </c>
    </row>
    <row r="26" spans="1:5" x14ac:dyDescent="0.3">
      <c r="A26" s="10" t="s">
        <v>118</v>
      </c>
      <c r="B26" s="11" t="s">
        <v>27</v>
      </c>
      <c r="C26" s="12">
        <v>18898</v>
      </c>
      <c r="D26" s="12">
        <v>0</v>
      </c>
      <c r="E26" s="12">
        <v>18898</v>
      </c>
    </row>
    <row r="27" spans="1:5" x14ac:dyDescent="0.3">
      <c r="A27" s="7" t="s">
        <v>28</v>
      </c>
      <c r="B27" s="8" t="s">
        <v>29</v>
      </c>
      <c r="C27" s="9">
        <v>63000</v>
      </c>
      <c r="D27" s="9">
        <v>0</v>
      </c>
      <c r="E27" s="9">
        <v>63000</v>
      </c>
    </row>
    <row r="28" spans="1:5" x14ac:dyDescent="0.3">
      <c r="A28" s="7" t="s">
        <v>30</v>
      </c>
      <c r="B28" s="8" t="s">
        <v>31</v>
      </c>
      <c r="C28" s="9">
        <v>10050</v>
      </c>
      <c r="D28" s="9">
        <v>0</v>
      </c>
      <c r="E28" s="9">
        <v>10050</v>
      </c>
    </row>
    <row r="29" spans="1:5" ht="24.6" x14ac:dyDescent="0.3">
      <c r="A29" s="7" t="s">
        <v>32</v>
      </c>
      <c r="B29" s="8" t="s">
        <v>33</v>
      </c>
      <c r="C29" s="9">
        <v>117346</v>
      </c>
      <c r="D29" s="9">
        <v>1964819</v>
      </c>
      <c r="E29" s="9">
        <v>2082165</v>
      </c>
    </row>
    <row r="30" spans="1:5" ht="24.6" x14ac:dyDescent="0.3">
      <c r="A30" s="7" t="s">
        <v>34</v>
      </c>
      <c r="B30" s="8" t="s">
        <v>35</v>
      </c>
      <c r="C30" s="9">
        <v>0</v>
      </c>
      <c r="D30" s="9">
        <v>445168</v>
      </c>
      <c r="E30" s="9">
        <v>445168</v>
      </c>
    </row>
    <row r="31" spans="1:5" x14ac:dyDescent="0.3">
      <c r="A31" s="7" t="s">
        <v>36</v>
      </c>
      <c r="B31" s="8" t="s">
        <v>37</v>
      </c>
      <c r="C31" s="9">
        <v>10739468</v>
      </c>
      <c r="D31" s="9">
        <v>18784004</v>
      </c>
      <c r="E31" s="9">
        <v>29523472</v>
      </c>
    </row>
    <row r="32" spans="1:5" x14ac:dyDescent="0.3">
      <c r="A32" s="10" t="s">
        <v>113</v>
      </c>
      <c r="B32" s="11" t="s">
        <v>38</v>
      </c>
      <c r="C32" s="12">
        <v>10739468</v>
      </c>
      <c r="D32" s="12">
        <v>18784004</v>
      </c>
      <c r="E32" s="12">
        <v>29523472</v>
      </c>
    </row>
    <row r="33" spans="1:5" x14ac:dyDescent="0.3">
      <c r="A33" s="10" t="s">
        <v>114</v>
      </c>
      <c r="B33" s="11" t="s">
        <v>39</v>
      </c>
      <c r="C33" s="12">
        <v>2770853</v>
      </c>
      <c r="D33" s="12">
        <v>13496743</v>
      </c>
      <c r="E33" s="12">
        <v>16267596</v>
      </c>
    </row>
    <row r="34" spans="1:5" ht="31.8" x14ac:dyDescent="0.3">
      <c r="A34" s="10" t="s">
        <v>116</v>
      </c>
      <c r="B34" s="11" t="s">
        <v>40</v>
      </c>
      <c r="C34" s="12">
        <v>9000</v>
      </c>
      <c r="D34" s="12">
        <v>5287261</v>
      </c>
      <c r="E34" s="12">
        <v>5296261</v>
      </c>
    </row>
    <row r="35" spans="1:5" x14ac:dyDescent="0.3">
      <c r="A35" s="10" t="s">
        <v>115</v>
      </c>
      <c r="B35" s="11" t="s">
        <v>41</v>
      </c>
      <c r="C35" s="12">
        <v>7959615</v>
      </c>
      <c r="D35" s="12">
        <v>0</v>
      </c>
      <c r="E35" s="12">
        <v>7959615</v>
      </c>
    </row>
    <row r="36" spans="1:5" x14ac:dyDescent="0.3">
      <c r="A36" s="7" t="s">
        <v>42</v>
      </c>
      <c r="B36" s="8" t="s">
        <v>43</v>
      </c>
      <c r="C36" s="9">
        <v>800000</v>
      </c>
      <c r="D36" s="9">
        <v>84790</v>
      </c>
      <c r="E36" s="9">
        <v>884790</v>
      </c>
    </row>
    <row r="37" spans="1:5" x14ac:dyDescent="0.3">
      <c r="A37" s="10" t="s">
        <v>109</v>
      </c>
      <c r="B37" s="11" t="s">
        <v>44</v>
      </c>
      <c r="C37" s="12">
        <v>800000</v>
      </c>
      <c r="D37" s="12">
        <v>84790</v>
      </c>
      <c r="E37" s="12">
        <v>884790</v>
      </c>
    </row>
    <row r="38" spans="1:5" x14ac:dyDescent="0.3">
      <c r="A38" s="7" t="s">
        <v>45</v>
      </c>
      <c r="B38" s="8" t="s">
        <v>46</v>
      </c>
      <c r="C38" s="9">
        <v>6987670</v>
      </c>
      <c r="D38" s="9">
        <v>154486</v>
      </c>
      <c r="E38" s="9">
        <v>7142156</v>
      </c>
    </row>
    <row r="39" spans="1:5" x14ac:dyDescent="0.3">
      <c r="A39" s="10" t="s">
        <v>110</v>
      </c>
      <c r="B39" s="11" t="s">
        <v>47</v>
      </c>
      <c r="C39" s="12">
        <v>0</v>
      </c>
      <c r="D39" s="12">
        <v>3186</v>
      </c>
      <c r="E39" s="12">
        <v>3186</v>
      </c>
    </row>
    <row r="40" spans="1:5" x14ac:dyDescent="0.3">
      <c r="A40" s="10" t="s">
        <v>111</v>
      </c>
      <c r="B40" s="11" t="s">
        <v>48</v>
      </c>
      <c r="C40" s="12">
        <v>6986197</v>
      </c>
      <c r="D40" s="12">
        <v>144200</v>
      </c>
      <c r="E40" s="12">
        <v>7130397</v>
      </c>
    </row>
    <row r="41" spans="1:5" ht="21.6" x14ac:dyDescent="0.3">
      <c r="A41" s="10" t="s">
        <v>112</v>
      </c>
      <c r="B41" s="11" t="s">
        <v>49</v>
      </c>
      <c r="C41" s="12">
        <v>1473</v>
      </c>
      <c r="D41" s="12">
        <v>7100</v>
      </c>
      <c r="E41" s="12">
        <v>8573</v>
      </c>
    </row>
    <row r="42" spans="1:5" x14ac:dyDescent="0.3">
      <c r="A42" s="13"/>
      <c r="B42" s="14"/>
      <c r="C42" s="15"/>
      <c r="D42" s="15"/>
      <c r="E42" s="15"/>
    </row>
    <row r="43" spans="1:5" x14ac:dyDescent="0.3">
      <c r="A43" s="4" t="s">
        <v>50</v>
      </c>
      <c r="B43" s="5" t="s">
        <v>5</v>
      </c>
      <c r="C43" s="6">
        <v>58737624</v>
      </c>
      <c r="D43" s="6">
        <v>37205872</v>
      </c>
      <c r="E43" s="6">
        <v>95943496</v>
      </c>
    </row>
    <row r="44" spans="1:5" ht="19.95" customHeight="1" x14ac:dyDescent="0.3">
      <c r="A44" s="31" t="s">
        <v>51</v>
      </c>
      <c r="B44" s="31"/>
      <c r="C44" s="31"/>
      <c r="D44" s="31"/>
      <c r="E44" s="31"/>
    </row>
    <row r="45" spans="1:5" x14ac:dyDescent="0.3">
      <c r="A45" s="10" t="s">
        <v>52</v>
      </c>
      <c r="B45" s="11" t="s">
        <v>53</v>
      </c>
      <c r="C45" s="12">
        <v>3083836</v>
      </c>
      <c r="D45" s="12">
        <v>10537</v>
      </c>
      <c r="E45" s="12">
        <v>3094373</v>
      </c>
    </row>
    <row r="46" spans="1:5" x14ac:dyDescent="0.3">
      <c r="A46" s="10" t="s">
        <v>54</v>
      </c>
      <c r="B46" s="11" t="s">
        <v>55</v>
      </c>
      <c r="C46" s="12">
        <v>928784</v>
      </c>
      <c r="D46" s="12">
        <v>146</v>
      </c>
      <c r="E46" s="12">
        <v>928930</v>
      </c>
    </row>
    <row r="47" spans="1:5" x14ac:dyDescent="0.3">
      <c r="A47" s="10" t="s">
        <v>56</v>
      </c>
      <c r="B47" s="11" t="s">
        <v>57</v>
      </c>
      <c r="C47" s="12">
        <v>9841490</v>
      </c>
      <c r="D47" s="12">
        <v>10878005</v>
      </c>
      <c r="E47" s="12">
        <v>20719495</v>
      </c>
    </row>
    <row r="48" spans="1:5" x14ac:dyDescent="0.3">
      <c r="A48" s="10" t="s">
        <v>58</v>
      </c>
      <c r="B48" s="11" t="s">
        <v>59</v>
      </c>
      <c r="C48" s="12">
        <v>1995230</v>
      </c>
      <c r="D48" s="12">
        <v>3111373</v>
      </c>
      <c r="E48" s="12">
        <v>5106603</v>
      </c>
    </row>
    <row r="49" spans="1:5" x14ac:dyDescent="0.3">
      <c r="A49" s="10" t="s">
        <v>60</v>
      </c>
      <c r="B49" s="11" t="s">
        <v>61</v>
      </c>
      <c r="C49" s="12">
        <v>8181489</v>
      </c>
      <c r="D49" s="12">
        <v>1044398</v>
      </c>
      <c r="E49" s="12">
        <v>9225887</v>
      </c>
    </row>
    <row r="50" spans="1:5" x14ac:dyDescent="0.3">
      <c r="A50" s="10" t="s">
        <v>62</v>
      </c>
      <c r="B50" s="11" t="s">
        <v>63</v>
      </c>
      <c r="C50" s="12">
        <v>129516</v>
      </c>
      <c r="D50" s="12">
        <v>0</v>
      </c>
      <c r="E50" s="12">
        <v>129516</v>
      </c>
    </row>
    <row r="51" spans="1:5" x14ac:dyDescent="0.3">
      <c r="A51" s="10" t="s">
        <v>64</v>
      </c>
      <c r="B51" s="11" t="s">
        <v>65</v>
      </c>
      <c r="C51" s="12">
        <v>6462467</v>
      </c>
      <c r="D51" s="12">
        <v>460775</v>
      </c>
      <c r="E51" s="12">
        <v>6923242</v>
      </c>
    </row>
    <row r="52" spans="1:5" x14ac:dyDescent="0.3">
      <c r="A52" s="10" t="s">
        <v>66</v>
      </c>
      <c r="B52" s="11" t="s">
        <v>67</v>
      </c>
      <c r="C52" s="12">
        <v>22088800</v>
      </c>
      <c r="D52" s="12">
        <v>18771834</v>
      </c>
      <c r="E52" s="12">
        <v>40860634</v>
      </c>
    </row>
    <row r="53" spans="1:5" x14ac:dyDescent="0.3">
      <c r="A53" s="10" t="s">
        <v>68</v>
      </c>
      <c r="B53" s="11" t="s">
        <v>69</v>
      </c>
      <c r="C53" s="12">
        <v>6026012</v>
      </c>
      <c r="D53" s="12">
        <v>2928804</v>
      </c>
      <c r="E53" s="12">
        <v>8954816</v>
      </c>
    </row>
    <row r="54" spans="1:5" ht="19.95" customHeight="1" x14ac:dyDescent="0.3">
      <c r="A54" s="31" t="s">
        <v>70</v>
      </c>
      <c r="B54" s="31"/>
      <c r="C54" s="31"/>
      <c r="D54" s="31"/>
      <c r="E54" s="31"/>
    </row>
    <row r="55" spans="1:5" x14ac:dyDescent="0.3">
      <c r="A55" s="10" t="s">
        <v>71</v>
      </c>
      <c r="B55" s="11" t="s">
        <v>72</v>
      </c>
      <c r="C55" s="12">
        <v>28771615</v>
      </c>
      <c r="D55" s="12">
        <v>11115324</v>
      </c>
      <c r="E55" s="12">
        <v>39886939</v>
      </c>
    </row>
    <row r="56" spans="1:5" x14ac:dyDescent="0.3">
      <c r="A56" s="10" t="s">
        <v>73</v>
      </c>
      <c r="B56" s="11" t="s">
        <v>74</v>
      </c>
      <c r="C56" s="12">
        <v>25055603</v>
      </c>
      <c r="D56" s="12">
        <v>3412002</v>
      </c>
      <c r="E56" s="12">
        <v>28467605</v>
      </c>
    </row>
    <row r="57" spans="1:5" x14ac:dyDescent="0.3">
      <c r="A57" s="10" t="s">
        <v>75</v>
      </c>
      <c r="B57" s="11" t="s">
        <v>76</v>
      </c>
      <c r="C57" s="12">
        <v>470000</v>
      </c>
      <c r="D57" s="12">
        <v>428610</v>
      </c>
      <c r="E57" s="12">
        <v>898610</v>
      </c>
    </row>
    <row r="58" spans="1:5" x14ac:dyDescent="0.3">
      <c r="A58" s="10" t="s">
        <v>77</v>
      </c>
      <c r="B58" s="11" t="s">
        <v>78</v>
      </c>
      <c r="C58" s="12">
        <v>828601</v>
      </c>
      <c r="D58" s="12">
        <v>0</v>
      </c>
      <c r="E58" s="12">
        <v>828601</v>
      </c>
    </row>
    <row r="59" spans="1:5" x14ac:dyDescent="0.3">
      <c r="A59" s="10" t="s">
        <v>79</v>
      </c>
      <c r="B59" s="11" t="s">
        <v>80</v>
      </c>
      <c r="C59" s="12">
        <v>390031</v>
      </c>
      <c r="D59" s="12">
        <v>21624311</v>
      </c>
      <c r="E59" s="12">
        <v>22014342</v>
      </c>
    </row>
    <row r="60" spans="1:5" x14ac:dyDescent="0.3">
      <c r="A60" s="10" t="s">
        <v>81</v>
      </c>
      <c r="B60" s="11" t="s">
        <v>82</v>
      </c>
      <c r="C60" s="12">
        <v>2686773</v>
      </c>
      <c r="D60" s="12">
        <v>488174</v>
      </c>
      <c r="E60" s="12">
        <v>3174947</v>
      </c>
    </row>
    <row r="61" spans="1:5" ht="21.6" x14ac:dyDescent="0.3">
      <c r="A61" s="10" t="s">
        <v>83</v>
      </c>
      <c r="B61" s="11" t="s">
        <v>84</v>
      </c>
      <c r="C61" s="12">
        <v>535001</v>
      </c>
      <c r="D61" s="12">
        <v>137451</v>
      </c>
      <c r="E61" s="12">
        <v>672452</v>
      </c>
    </row>
    <row r="62" spans="1:5" x14ac:dyDescent="0.3">
      <c r="A62" s="13"/>
      <c r="B62" s="14"/>
      <c r="C62" s="15"/>
      <c r="D62" s="15"/>
      <c r="E62" s="15"/>
    </row>
    <row r="63" spans="1:5" x14ac:dyDescent="0.3">
      <c r="A63" s="4" t="s">
        <v>85</v>
      </c>
      <c r="B63" s="5" t="s">
        <v>5</v>
      </c>
      <c r="C63" s="6">
        <f>+C9-C43</f>
        <v>-4031278</v>
      </c>
      <c r="D63" s="6">
        <f>+D9-D43</f>
        <v>-15766605</v>
      </c>
      <c r="E63" s="6">
        <v>-19797883</v>
      </c>
    </row>
    <row r="64" spans="1:5" x14ac:dyDescent="0.3">
      <c r="A64" s="13"/>
      <c r="B64" s="14"/>
      <c r="C64" s="15"/>
      <c r="D64" s="15"/>
      <c r="E64" s="15"/>
    </row>
    <row r="65" spans="1:5" x14ac:dyDescent="0.3">
      <c r="A65" s="4" t="s">
        <v>86</v>
      </c>
      <c r="B65" s="5" t="s">
        <v>5</v>
      </c>
      <c r="C65" s="6">
        <f>+C66+C73+C76</f>
        <v>4031278</v>
      </c>
      <c r="D65" s="6">
        <f>+D66+D73+D76</f>
        <v>15766605</v>
      </c>
      <c r="E65" s="6">
        <v>19797883</v>
      </c>
    </row>
    <row r="66" spans="1:5" x14ac:dyDescent="0.3">
      <c r="A66" s="7" t="s">
        <v>87</v>
      </c>
      <c r="B66" s="8" t="s">
        <v>88</v>
      </c>
      <c r="C66" s="9">
        <f>+C67+C70</f>
        <v>8336278</v>
      </c>
      <c r="D66" s="9">
        <f>+D67+D70</f>
        <v>8025639</v>
      </c>
      <c r="E66" s="9">
        <v>16361917</v>
      </c>
    </row>
    <row r="67" spans="1:5" x14ac:dyDescent="0.3">
      <c r="A67" s="16" t="s">
        <v>103</v>
      </c>
      <c r="B67" s="5" t="s">
        <v>89</v>
      </c>
      <c r="C67" s="17">
        <f>+C68-C69</f>
        <v>76</v>
      </c>
      <c r="D67" s="17">
        <f>+D68-D69</f>
        <v>0</v>
      </c>
      <c r="E67" s="17">
        <v>76</v>
      </c>
    </row>
    <row r="68" spans="1:5" ht="21.6" x14ac:dyDescent="0.3">
      <c r="A68" s="10" t="s">
        <v>104</v>
      </c>
      <c r="B68" s="11" t="s">
        <v>90</v>
      </c>
      <c r="C68" s="12">
        <v>1276</v>
      </c>
      <c r="D68" s="12">
        <f>1365-1276</f>
        <v>89</v>
      </c>
      <c r="E68" s="12">
        <v>1365</v>
      </c>
    </row>
    <row r="69" spans="1:5" ht="21.6" x14ac:dyDescent="0.3">
      <c r="A69" s="10" t="s">
        <v>105</v>
      </c>
      <c r="B69" s="11" t="s">
        <v>91</v>
      </c>
      <c r="C69" s="12">
        <v>1200</v>
      </c>
      <c r="D69" s="12">
        <f>1289-1200</f>
        <v>89</v>
      </c>
      <c r="E69" s="12">
        <v>1289</v>
      </c>
    </row>
    <row r="70" spans="1:5" x14ac:dyDescent="0.3">
      <c r="A70" s="16" t="s">
        <v>106</v>
      </c>
      <c r="B70" s="5" t="s">
        <v>92</v>
      </c>
      <c r="C70" s="17">
        <f>+C71-C72</f>
        <v>8336202</v>
      </c>
      <c r="D70" s="17">
        <f>+D71-D72</f>
        <v>8025639</v>
      </c>
      <c r="E70" s="17">
        <v>16361841</v>
      </c>
    </row>
    <row r="71" spans="1:5" ht="21.6" x14ac:dyDescent="0.3">
      <c r="A71" s="10" t="s">
        <v>107</v>
      </c>
      <c r="B71" s="11" t="s">
        <v>93</v>
      </c>
      <c r="C71" s="12">
        <f>1137887+9446447-1817481</f>
        <v>8766853</v>
      </c>
      <c r="D71" s="12">
        <f>15955334-9446447+1817481</f>
        <v>8326368</v>
      </c>
      <c r="E71" s="12">
        <v>17093221</v>
      </c>
    </row>
    <row r="72" spans="1:5" ht="21.6" x14ac:dyDescent="0.3">
      <c r="A72" s="10" t="s">
        <v>108</v>
      </c>
      <c r="B72" s="11" t="s">
        <v>94</v>
      </c>
      <c r="C72" s="12">
        <f>327519+103132</f>
        <v>430651</v>
      </c>
      <c r="D72" s="12">
        <f>403861-103132</f>
        <v>300729</v>
      </c>
      <c r="E72" s="12">
        <v>731380</v>
      </c>
    </row>
    <row r="73" spans="1:5" x14ac:dyDescent="0.3">
      <c r="A73" s="7" t="s">
        <v>95</v>
      </c>
      <c r="B73" s="8" t="s">
        <v>96</v>
      </c>
      <c r="C73" s="9">
        <f>+C74-C75</f>
        <v>-4305000</v>
      </c>
      <c r="D73" s="9">
        <f>+D74-D75</f>
        <v>8330029</v>
      </c>
      <c r="E73" s="9">
        <v>4025029</v>
      </c>
    </row>
    <row r="74" spans="1:5" x14ac:dyDescent="0.3">
      <c r="A74" s="10" t="s">
        <v>101</v>
      </c>
      <c r="B74" s="11" t="s">
        <v>97</v>
      </c>
      <c r="C74" s="12">
        <v>0</v>
      </c>
      <c r="D74" s="12">
        <v>10443231</v>
      </c>
      <c r="E74" s="12">
        <v>10443231</v>
      </c>
    </row>
    <row r="75" spans="1:5" x14ac:dyDescent="0.3">
      <c r="A75" s="10" t="s">
        <v>102</v>
      </c>
      <c r="B75" s="11" t="s">
        <v>98</v>
      </c>
      <c r="C75" s="12">
        <f>1705000+2600000</f>
        <v>4305000</v>
      </c>
      <c r="D75" s="12">
        <f>4713202-2600000</f>
        <v>2113202</v>
      </c>
      <c r="E75" s="12">
        <v>6418202</v>
      </c>
    </row>
    <row r="76" spans="1:5" x14ac:dyDescent="0.3">
      <c r="A76" s="7" t="s">
        <v>99</v>
      </c>
      <c r="B76" s="8" t="s">
        <v>100</v>
      </c>
      <c r="C76" s="9">
        <v>0</v>
      </c>
      <c r="D76" s="9">
        <v>-589063</v>
      </c>
      <c r="E76" s="9">
        <v>-589063</v>
      </c>
    </row>
    <row r="78" spans="1:5" x14ac:dyDescent="0.3">
      <c r="C78" s="1">
        <f>+C65+C63</f>
        <v>0</v>
      </c>
    </row>
  </sheetData>
  <mergeCells count="3">
    <mergeCell ref="A6:E6"/>
    <mergeCell ref="A44:E44"/>
    <mergeCell ref="A54:E54"/>
  </mergeCells>
  <pageMargins left="1.1811023622047245" right="0.59055118110236227" top="0.78740157480314965" bottom="0.78740157480314965" header="0.51181102362204722" footer="0.51181102362204722"/>
  <pageSetup paperSize="9" scale="85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Riekstiņa</dc:creator>
  <cp:lastModifiedBy>Inese Ģērmane</cp:lastModifiedBy>
  <cp:lastPrinted>2023-02-11T20:15:05Z</cp:lastPrinted>
  <dcterms:created xsi:type="dcterms:W3CDTF">2023-02-11T19:27:56Z</dcterms:created>
  <dcterms:modified xsi:type="dcterms:W3CDTF">2023-02-20T17:55:43Z</dcterms:modified>
</cp:coreProperties>
</file>